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40" yWindow="500" windowWidth="32760" windowHeight="26720" activeTab="0"/>
  </bookViews>
  <sheets>
    <sheet name="Attribution des sièges" sheetId="1" r:id="rId1"/>
  </sheets>
  <definedNames/>
  <calcPr fullCalcOnLoad="1" fullPrecision="0"/>
</workbook>
</file>

<file path=xl/sharedStrings.xml><?xml version="1.0" encoding="utf-8"?>
<sst xmlns="http://schemas.openxmlformats.org/spreadsheetml/2006/main" count="36" uniqueCount="36">
  <si>
    <t>FO</t>
  </si>
  <si>
    <t>CGT</t>
  </si>
  <si>
    <t>CFDT</t>
  </si>
  <si>
    <t>CGC</t>
  </si>
  <si>
    <t>UNSA</t>
  </si>
  <si>
    <t>CFTC</t>
  </si>
  <si>
    <t>Sièges obtenus</t>
  </si>
  <si>
    <t xml:space="preserve"> </t>
  </si>
  <si>
    <t>Voix/QE</t>
  </si>
  <si>
    <t>Total :</t>
  </si>
  <si>
    <t>Nb de siège restant à pourvoir:</t>
  </si>
  <si>
    <t>2eme tour plus forte moyenne</t>
  </si>
  <si>
    <t>1er siège</t>
  </si>
  <si>
    <t>2eme</t>
  </si>
  <si>
    <t>3eme</t>
  </si>
  <si>
    <t>5eme</t>
  </si>
  <si>
    <t>6eme</t>
  </si>
  <si>
    <t>7eme</t>
  </si>
  <si>
    <t>total</t>
  </si>
  <si>
    <t>4eme</t>
  </si>
  <si>
    <t>SUFFRAGES EXPRIMES (SVE)</t>
  </si>
  <si>
    <t>QUOTIENT ELECTORAL (QE)</t>
  </si>
  <si>
    <t>1ère répartition des sièges</t>
  </si>
  <si>
    <t>2ème répartition des sièges</t>
  </si>
  <si>
    <t>Moyenne pour le 1er siège restant</t>
  </si>
  <si>
    <t>Dans la répartition à la plus forte moyenne, il s'agit de calculer quelle serait pour chaque liste la moyenne des suffrages obtenus par sièges attribués si on accordait fictivement à chacune d'elle un siège supplémentaire. La liste qui obtient la plus forte moyenne reçoit un siège. L'opération se répète autant de fois qu'il reste de sièges à pourvoir</t>
  </si>
  <si>
    <t>ATTRIBUTION DES SIEGES SELON LA REGLE DE LA 
REPRESENTATION PROPORTIONNELLE
A LA PLUS FORTE MOYENNE</t>
  </si>
  <si>
    <t>Nombre de sièges à répartir</t>
  </si>
  <si>
    <t>Sièges obtenus à la + forte moyenne</t>
  </si>
  <si>
    <t>Sièges obtenus au quotient</t>
  </si>
  <si>
    <t>Moyenne des voix de chaque liste*</t>
  </si>
  <si>
    <t>* Pour obtenir la moyenne des voix de chaque liste, il faut diviser le total des voix recueillies par tous les candidats de la liste par le nombre de candidats présenté sur cette liste</t>
  </si>
  <si>
    <r>
      <t>Calcul du quotient électoral</t>
    </r>
    <r>
      <rPr>
        <sz val="11"/>
        <rFont val="Arial"/>
        <family val="2"/>
      </rPr>
      <t>. Le calcul du quotient électoral, calculé jusqu'au deuxième chiffre après la virgule, est égal au nombre total des suffrages exprimés divisé par le nombre de sièges à pourvoir.</t>
    </r>
  </si>
  <si>
    <r>
      <t>Première répartition des sièges</t>
    </r>
    <r>
      <rPr>
        <sz val="11"/>
        <rFont val="Arial"/>
        <family val="2"/>
      </rPr>
      <t>. Chaque liste "a droit à autant de sièges que la moyenne des voix recueillies par elle contient de fois le quotient électoral"</t>
    </r>
  </si>
  <si>
    <r>
      <t>Méthode de la plus forte moyenne.</t>
    </r>
    <r>
      <rPr>
        <sz val="11"/>
        <rFont val="Arial"/>
        <family val="2"/>
      </rPr>
      <t xml:space="preserve"> Après un premier tour d’attribution des sièges au quotient, on calculera pour chaque siège restant à attribuer la moyenne de chaque liste en divisant la moyenne des voix de chaque liste par le nombre de siège obtenus plus un. La liste qui a la plus grande moyenne se voit attribuer le siège du tour. On continue ainsi jusqu’à l’attribution complète des sièges.
</t>
    </r>
  </si>
  <si>
    <t>SOLIDAIRES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</si>
</sst>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Red]0"/>
    <numFmt numFmtId="175" formatCode="&quot;Vrai&quot;;&quot;Vrai&quot;;&quot;Faux&quot;"/>
    <numFmt numFmtId="176" formatCode="&quot;Actif&quot;;&quot;Actif&quot;;&quot;Inactif&quot;"/>
  </numFmts>
  <fonts count="59">
    <font>
      <sz val="10"/>
      <name val="Arial"/>
      <family val="0"/>
    </font>
    <font>
      <b/>
      <sz val="10"/>
      <name val="Arial"/>
      <family val="2"/>
    </font>
    <font>
      <u val="single"/>
      <sz val="10"/>
      <color indexed="12"/>
      <name val="Arial"/>
      <family val="2"/>
    </font>
    <font>
      <u val="single"/>
      <sz val="10"/>
      <color indexed="36"/>
      <name val="Arial"/>
      <family val="2"/>
    </font>
    <font>
      <b/>
      <i/>
      <sz val="10"/>
      <name val="Arial"/>
      <family val="2"/>
    </font>
    <font>
      <b/>
      <sz val="8"/>
      <name val="Arial"/>
      <family val="2"/>
    </font>
    <font>
      <sz val="8"/>
      <name val="Arial"/>
      <family val="2"/>
    </font>
    <font>
      <sz val="18"/>
      <name val="Porky's"/>
      <family val="0"/>
    </font>
    <font>
      <b/>
      <sz val="10"/>
      <color indexed="10"/>
      <name val="Arial"/>
      <family val="2"/>
    </font>
    <font>
      <b/>
      <sz val="12"/>
      <name val="Arial"/>
      <family val="2"/>
    </font>
    <font>
      <sz val="12"/>
      <name val="Arial"/>
      <family val="2"/>
    </font>
    <font>
      <b/>
      <sz val="9"/>
      <color indexed="10"/>
      <name val="Arial"/>
      <family val="2"/>
    </font>
    <font>
      <b/>
      <sz val="8"/>
      <color indexed="23"/>
      <name val="Arial"/>
      <family val="2"/>
    </font>
    <font>
      <sz val="10"/>
      <color indexed="23"/>
      <name val="Arial"/>
      <family val="2"/>
    </font>
    <font>
      <sz val="12"/>
      <color indexed="63"/>
      <name val="Arial"/>
      <family val="2"/>
    </font>
    <font>
      <b/>
      <sz val="18"/>
      <name val="Showcard Gothic"/>
      <family val="5"/>
    </font>
    <font>
      <b/>
      <sz val="12"/>
      <color indexed="14"/>
      <name val="Futura XBlkCn BT"/>
      <family val="2"/>
    </font>
    <font>
      <sz val="11"/>
      <name val="Arial"/>
      <family val="2"/>
    </font>
    <font>
      <b/>
      <sz val="25"/>
      <name val="Futura Bk"/>
      <family val="2"/>
    </font>
    <font>
      <b/>
      <sz val="10"/>
      <color indexed="14"/>
      <name val="Arial"/>
      <family val="2"/>
    </font>
    <font>
      <b/>
      <u val="single"/>
      <sz val="11"/>
      <name val="Arial"/>
      <family val="2"/>
    </font>
    <font>
      <b/>
      <sz val="12"/>
      <color indexed="14"/>
      <name val="Arial"/>
      <family val="2"/>
    </font>
    <font>
      <b/>
      <sz val="14"/>
      <name val="Arial"/>
      <family val="2"/>
    </font>
    <font>
      <b/>
      <sz val="12"/>
      <color indexed="25"/>
      <name val="Arial"/>
      <family val="2"/>
    </font>
    <font>
      <b/>
      <sz val="9"/>
      <color indexed="25"/>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0" borderId="0" xfId="0" applyBorder="1" applyAlignment="1">
      <alignment/>
    </xf>
    <xf numFmtId="2" fontId="1" fillId="0" borderId="10" xfId="0" applyNumberFormat="1" applyFont="1" applyBorder="1" applyAlignment="1" applyProtection="1">
      <alignment horizontal="center"/>
      <protection/>
    </xf>
    <xf numFmtId="0" fontId="10" fillId="0" borderId="0" xfId="0" applyFont="1" applyBorder="1" applyAlignment="1">
      <alignment/>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1" fillId="0" borderId="11"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4" fillId="0" borderId="11"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12" xfId="0" applyBorder="1" applyAlignment="1" applyProtection="1">
      <alignment/>
      <protection/>
    </xf>
    <xf numFmtId="0" fontId="5" fillId="0" borderId="10"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6" fillId="0" borderId="0" xfId="0" applyFont="1" applyBorder="1" applyAlignment="1" applyProtection="1">
      <alignment/>
      <protection/>
    </xf>
    <xf numFmtId="2" fontId="13" fillId="0" borderId="17" xfId="0" applyNumberFormat="1" applyFont="1" applyFill="1" applyBorder="1" applyAlignment="1" applyProtection="1">
      <alignment horizontal="center"/>
      <protection/>
    </xf>
    <xf numFmtId="2" fontId="13" fillId="33" borderId="18" xfId="0" applyNumberFormat="1" applyFont="1" applyFill="1" applyBorder="1" applyAlignment="1" applyProtection="1">
      <alignment horizontal="center"/>
      <protection/>
    </xf>
    <xf numFmtId="2" fontId="0" fillId="33" borderId="18" xfId="0" applyNumberFormat="1" applyFont="1" applyFill="1" applyBorder="1" applyAlignment="1" applyProtection="1">
      <alignment horizontal="center"/>
      <protection/>
    </xf>
    <xf numFmtId="2" fontId="13" fillId="0" borderId="18" xfId="0" applyNumberFormat="1" applyFont="1" applyFill="1" applyBorder="1" applyAlignment="1" applyProtection="1">
      <alignment horizontal="center"/>
      <protection/>
    </xf>
    <xf numFmtId="2" fontId="13" fillId="0" borderId="15" xfId="0" applyNumberFormat="1"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1" xfId="0" applyFont="1" applyFill="1" applyBorder="1" applyAlignment="1" applyProtection="1">
      <alignment/>
      <protection/>
    </xf>
    <xf numFmtId="0" fontId="1"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10" fillId="0" borderId="0" xfId="0" applyFont="1" applyBorder="1" applyAlignment="1" applyProtection="1">
      <alignment/>
      <protection/>
    </xf>
    <xf numFmtId="0" fontId="0" fillId="0" borderId="10" xfId="0" applyBorder="1" applyAlignment="1" applyProtection="1">
      <alignment/>
      <protection/>
    </xf>
    <xf numFmtId="1" fontId="0" fillId="34" borderId="10" xfId="0" applyNumberFormat="1" applyFill="1" applyBorder="1" applyAlignment="1" applyProtection="1">
      <alignment horizontal="center"/>
      <protection/>
    </xf>
    <xf numFmtId="1" fontId="0" fillId="0" borderId="10" xfId="0" applyNumberFormat="1" applyBorder="1" applyAlignment="1" applyProtection="1">
      <alignment/>
      <protection/>
    </xf>
    <xf numFmtId="2" fontId="0" fillId="0" borderId="0" xfId="0" applyNumberFormat="1" applyBorder="1" applyAlignment="1" applyProtection="1">
      <alignment/>
      <protection/>
    </xf>
    <xf numFmtId="0" fontId="1" fillId="0" borderId="19" xfId="0" applyFont="1" applyBorder="1" applyAlignment="1" applyProtection="1">
      <alignment horizontal="left" indent="1"/>
      <protection/>
    </xf>
    <xf numFmtId="0" fontId="1" fillId="33" borderId="20" xfId="0" applyFont="1" applyFill="1" applyBorder="1" applyAlignment="1" applyProtection="1">
      <alignment horizontal="left" indent="1"/>
      <protection/>
    </xf>
    <xf numFmtId="0" fontId="1" fillId="0" borderId="20" xfId="0" applyFont="1" applyBorder="1" applyAlignment="1" applyProtection="1">
      <alignment horizontal="left" indent="1"/>
      <protection/>
    </xf>
    <xf numFmtId="0" fontId="1" fillId="0" borderId="21" xfId="0" applyFont="1" applyBorder="1" applyAlignment="1" applyProtection="1">
      <alignment horizontal="left" indent="1"/>
      <protection/>
    </xf>
    <xf numFmtId="0" fontId="0" fillId="0" borderId="22" xfId="0" applyBorder="1" applyAlignment="1" applyProtection="1">
      <alignment/>
      <protection/>
    </xf>
    <xf numFmtId="1" fontId="0" fillId="0" borderId="22" xfId="0" applyNumberForma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1" fontId="0" fillId="34" borderId="23" xfId="0" applyNumberFormat="1" applyFill="1" applyBorder="1" applyAlignment="1" applyProtection="1">
      <alignment horizontal="center"/>
      <protection/>
    </xf>
    <xf numFmtId="1" fontId="0" fillId="34" borderId="24" xfId="0" applyNumberFormat="1" applyFill="1" applyBorder="1" applyAlignment="1" applyProtection="1">
      <alignment horizontal="center"/>
      <protection/>
    </xf>
    <xf numFmtId="2" fontId="0" fillId="0" borderId="11" xfId="0" applyNumberFormat="1" applyBorder="1" applyAlignment="1" applyProtection="1">
      <alignment/>
      <protection/>
    </xf>
    <xf numFmtId="0" fontId="16" fillId="0" borderId="0" xfId="0" applyFont="1" applyBorder="1" applyAlignment="1" applyProtection="1">
      <alignment horizontal="left" vertical="center" indent="1"/>
      <protection/>
    </xf>
    <xf numFmtId="0" fontId="1" fillId="0" borderId="25" xfId="0" applyFont="1" applyBorder="1" applyAlignment="1" applyProtection="1">
      <alignment horizontal="center" vertical="center" wrapText="1"/>
      <protection/>
    </xf>
    <xf numFmtId="0" fontId="9" fillId="35" borderId="10" xfId="0" applyFont="1" applyFill="1" applyBorder="1" applyAlignment="1" applyProtection="1">
      <alignment horizontal="center"/>
      <protection locked="0"/>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0" xfId="0" applyFont="1" applyBorder="1" applyAlignment="1" applyProtection="1">
      <alignment horizontal="center"/>
      <protection/>
    </xf>
    <xf numFmtId="0" fontId="0" fillId="0" borderId="12" xfId="0" applyFont="1" applyBorder="1" applyAlignment="1" applyProtection="1">
      <alignment/>
      <protection/>
    </xf>
    <xf numFmtId="2" fontId="0" fillId="0" borderId="0" xfId="0" applyNumberFormat="1" applyFont="1" applyBorder="1" applyAlignment="1" applyProtection="1">
      <alignment/>
      <protection/>
    </xf>
    <xf numFmtId="0" fontId="0" fillId="0" borderId="0" xfId="0" applyFont="1" applyFill="1" applyAlignment="1" applyProtection="1">
      <alignment/>
      <protection/>
    </xf>
    <xf numFmtId="0" fontId="21" fillId="0" borderId="0" xfId="0" applyFont="1" applyBorder="1" applyAlignment="1" applyProtection="1">
      <alignment horizontal="left" vertical="center" indent="1"/>
      <protection/>
    </xf>
    <xf numFmtId="0" fontId="0" fillId="35" borderId="26" xfId="0" applyFont="1" applyFill="1" applyBorder="1" applyAlignment="1" applyProtection="1">
      <alignment horizontal="center"/>
      <protection locked="0"/>
    </xf>
    <xf numFmtId="2" fontId="0" fillId="0" borderId="17" xfId="0" applyNumberFormat="1" applyFont="1" applyBorder="1" applyAlignment="1" applyProtection="1">
      <alignment horizontal="center"/>
      <protection/>
    </xf>
    <xf numFmtId="1" fontId="10" fillId="36" borderId="27" xfId="0" applyNumberFormat="1" applyFont="1" applyFill="1" applyBorder="1" applyAlignment="1" applyProtection="1">
      <alignment horizontal="center"/>
      <protection/>
    </xf>
    <xf numFmtId="1" fontId="10" fillId="36" borderId="28" xfId="0" applyNumberFormat="1" applyFont="1" applyFill="1" applyBorder="1" applyAlignment="1" applyProtection="1">
      <alignment horizontal="center"/>
      <protection/>
    </xf>
    <xf numFmtId="0" fontId="22" fillId="37" borderId="29" xfId="0" applyFont="1" applyFill="1" applyBorder="1" applyAlignment="1" applyProtection="1">
      <alignment horizontal="center"/>
      <protection/>
    </xf>
    <xf numFmtId="0" fontId="0" fillId="38" borderId="30" xfId="0" applyFont="1" applyFill="1" applyBorder="1" applyAlignment="1" applyProtection="1">
      <alignment horizontal="center"/>
      <protection locked="0"/>
    </xf>
    <xf numFmtId="1" fontId="10" fillId="39" borderId="31" xfId="0" applyNumberFormat="1" applyFont="1" applyFill="1" applyBorder="1" applyAlignment="1" applyProtection="1">
      <alignment horizontal="center"/>
      <protection/>
    </xf>
    <xf numFmtId="1" fontId="10" fillId="39" borderId="0" xfId="0" applyNumberFormat="1" applyFont="1" applyFill="1" applyBorder="1" applyAlignment="1" applyProtection="1">
      <alignment horizontal="center"/>
      <protection/>
    </xf>
    <xf numFmtId="0" fontId="22" fillId="40" borderId="32" xfId="0" applyFont="1" applyFill="1" applyBorder="1" applyAlignment="1" applyProtection="1">
      <alignment horizontal="center"/>
      <protection/>
    </xf>
    <xf numFmtId="0" fontId="0" fillId="35" borderId="30" xfId="0" applyFont="1" applyFill="1" applyBorder="1" applyAlignment="1" applyProtection="1">
      <alignment horizontal="center"/>
      <protection locked="0"/>
    </xf>
    <xf numFmtId="2" fontId="0" fillId="0" borderId="18" xfId="0" applyNumberFormat="1" applyFont="1" applyBorder="1" applyAlignment="1" applyProtection="1">
      <alignment horizontal="center"/>
      <protection/>
    </xf>
    <xf numFmtId="1" fontId="10" fillId="36" borderId="31" xfId="0" applyNumberFormat="1" applyFont="1" applyFill="1" applyBorder="1" applyAlignment="1" applyProtection="1">
      <alignment horizontal="center"/>
      <protection/>
    </xf>
    <xf numFmtId="1" fontId="10" fillId="36" borderId="0" xfId="0" applyNumberFormat="1" applyFont="1" applyFill="1" applyBorder="1" applyAlignment="1" applyProtection="1">
      <alignment horizontal="center"/>
      <protection/>
    </xf>
    <xf numFmtId="0" fontId="22" fillId="37" borderId="32" xfId="0" applyFont="1" applyFill="1" applyBorder="1" applyAlignment="1" applyProtection="1">
      <alignment horizontal="center"/>
      <protection/>
    </xf>
    <xf numFmtId="0" fontId="0" fillId="35" borderId="33" xfId="0" applyFont="1" applyFill="1" applyBorder="1" applyAlignment="1" applyProtection="1">
      <alignment horizontal="center"/>
      <protection locked="0"/>
    </xf>
    <xf numFmtId="2" fontId="0" fillId="0" borderId="15" xfId="0" applyNumberFormat="1" applyFont="1" applyBorder="1" applyAlignment="1" applyProtection="1">
      <alignment horizontal="center"/>
      <protection/>
    </xf>
    <xf numFmtId="1" fontId="10" fillId="36" borderId="34" xfId="0" applyNumberFormat="1" applyFont="1" applyFill="1" applyBorder="1" applyAlignment="1" applyProtection="1">
      <alignment horizontal="center"/>
      <protection/>
    </xf>
    <xf numFmtId="1" fontId="10" fillId="36" borderId="16" xfId="0" applyNumberFormat="1" applyFont="1" applyFill="1" applyBorder="1" applyAlignment="1" applyProtection="1">
      <alignment horizontal="center"/>
      <protection/>
    </xf>
    <xf numFmtId="0" fontId="22" fillId="37" borderId="25" xfId="0" applyFont="1" applyFill="1" applyBorder="1" applyAlignment="1" applyProtection="1">
      <alignment horizontal="center"/>
      <protection/>
    </xf>
    <xf numFmtId="2" fontId="0" fillId="0" borderId="0" xfId="0" applyNumberFormat="1" applyFont="1" applyBorder="1" applyAlignment="1" applyProtection="1">
      <alignment horizontal="center"/>
      <protection/>
    </xf>
    <xf numFmtId="0" fontId="19" fillId="0" borderId="0" xfId="0" applyFont="1" applyBorder="1" applyAlignment="1" applyProtection="1">
      <alignment horizontal="center" vertical="center"/>
      <protection/>
    </xf>
    <xf numFmtId="0" fontId="0" fillId="0" borderId="35" xfId="0" applyFont="1" applyBorder="1" applyAlignment="1" applyProtection="1">
      <alignment/>
      <protection/>
    </xf>
    <xf numFmtId="0" fontId="23" fillId="0" borderId="13"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36" xfId="0" applyFont="1" applyBorder="1" applyAlignment="1" applyProtection="1">
      <alignment horizontal="left" vertical="center" indent="1"/>
      <protection/>
    </xf>
    <xf numFmtId="0" fontId="8" fillId="41" borderId="0" xfId="0" applyFont="1" applyFill="1" applyBorder="1" applyAlignment="1" applyProtection="1">
      <alignment horizontal="center"/>
      <protection/>
    </xf>
    <xf numFmtId="0" fontId="0" fillId="41" borderId="0" xfId="0" applyFont="1" applyFill="1" applyBorder="1" applyAlignment="1" applyProtection="1">
      <alignment/>
      <protection/>
    </xf>
    <xf numFmtId="0" fontId="0" fillId="41" borderId="0" xfId="0" applyFont="1" applyFill="1" applyBorder="1" applyAlignment="1" applyProtection="1">
      <alignment/>
      <protection/>
    </xf>
    <xf numFmtId="0" fontId="1" fillId="41" borderId="0" xfId="0" applyFont="1" applyFill="1" applyBorder="1" applyAlignment="1" applyProtection="1">
      <alignment/>
      <protection/>
    </xf>
    <xf numFmtId="0" fontId="4" fillId="41" borderId="0" xfId="0" applyFont="1" applyFill="1" applyBorder="1" applyAlignment="1" applyProtection="1">
      <alignment/>
      <protection/>
    </xf>
    <xf numFmtId="0" fontId="4" fillId="41" borderId="0" xfId="0" applyFont="1" applyFill="1" applyBorder="1" applyAlignment="1" applyProtection="1">
      <alignment horizontal="center"/>
      <protection/>
    </xf>
    <xf numFmtId="1" fontId="10" fillId="42" borderId="0" xfId="0" applyNumberFormat="1" applyFont="1" applyFill="1" applyBorder="1" applyAlignment="1" applyProtection="1">
      <alignment horizontal="center"/>
      <protection/>
    </xf>
    <xf numFmtId="1" fontId="10" fillId="41" borderId="0" xfId="0" applyNumberFormat="1" applyFont="1" applyFill="1" applyBorder="1" applyAlignment="1" applyProtection="1">
      <alignment horizontal="center"/>
      <protection/>
    </xf>
    <xf numFmtId="2" fontId="0" fillId="41" borderId="0" xfId="0" applyNumberFormat="1" applyFont="1" applyFill="1" applyBorder="1" applyAlignment="1" applyProtection="1">
      <alignment horizontal="center"/>
      <protection/>
    </xf>
    <xf numFmtId="0" fontId="9" fillId="41" borderId="0" xfId="0" applyFont="1" applyFill="1" applyBorder="1" applyAlignment="1" applyProtection="1">
      <alignment horizontal="center"/>
      <protection locked="0"/>
    </xf>
    <xf numFmtId="2" fontId="1" fillId="41" borderId="0" xfId="0" applyNumberFormat="1" applyFont="1" applyFill="1" applyBorder="1" applyAlignment="1" applyProtection="1">
      <alignment horizontal="center"/>
      <protection/>
    </xf>
    <xf numFmtId="0" fontId="23" fillId="41" borderId="0" xfId="0" applyFont="1" applyFill="1" applyBorder="1" applyAlignment="1" applyProtection="1">
      <alignment horizontal="left" vertical="center" indent="1"/>
      <protection/>
    </xf>
    <xf numFmtId="0" fontId="5" fillId="41" borderId="0" xfId="0" applyFont="1" applyFill="1" applyBorder="1" applyAlignment="1" applyProtection="1">
      <alignment horizontal="center" vertical="center" wrapText="1"/>
      <protection/>
    </xf>
    <xf numFmtId="0" fontId="1" fillId="41" borderId="0" xfId="0" applyFont="1" applyFill="1" applyBorder="1" applyAlignment="1" applyProtection="1">
      <alignment horizontal="center" vertical="center" wrapText="1"/>
      <protection/>
    </xf>
    <xf numFmtId="0" fontId="1" fillId="41" borderId="0" xfId="0" applyFont="1" applyFill="1" applyBorder="1" applyAlignment="1" applyProtection="1">
      <alignment horizontal="left" indent="1"/>
      <protection/>
    </xf>
    <xf numFmtId="0" fontId="0" fillId="41" borderId="0" xfId="0" applyFont="1" applyFill="1" applyBorder="1" applyAlignment="1" applyProtection="1">
      <alignment horizontal="center"/>
      <protection locked="0"/>
    </xf>
    <xf numFmtId="0" fontId="22" fillId="41" borderId="0" xfId="0" applyFont="1" applyFill="1" applyBorder="1" applyAlignment="1" applyProtection="1">
      <alignment horizontal="center"/>
      <protection/>
    </xf>
    <xf numFmtId="0" fontId="1" fillId="43" borderId="0" xfId="0" applyFont="1" applyFill="1" applyBorder="1" applyAlignment="1" applyProtection="1">
      <alignment horizontal="left" indent="1"/>
      <protection/>
    </xf>
    <xf numFmtId="0" fontId="0" fillId="43" borderId="0" xfId="0" applyFont="1" applyFill="1" applyBorder="1" applyAlignment="1" applyProtection="1">
      <alignment horizontal="center"/>
      <protection locked="0"/>
    </xf>
    <xf numFmtId="2" fontId="0" fillId="43" borderId="0" xfId="0" applyNumberFormat="1" applyFont="1" applyFill="1" applyBorder="1" applyAlignment="1" applyProtection="1">
      <alignment horizontal="center"/>
      <protection/>
    </xf>
    <xf numFmtId="0" fontId="22" fillId="43" borderId="0" xfId="0" applyFont="1" applyFill="1" applyBorder="1" applyAlignment="1" applyProtection="1">
      <alignment horizontal="center"/>
      <protection/>
    </xf>
    <xf numFmtId="0" fontId="23" fillId="41" borderId="0" xfId="0" applyFont="1" applyFill="1" applyBorder="1" applyAlignment="1" applyProtection="1">
      <alignment horizontal="center" vertical="center"/>
      <protection/>
    </xf>
    <xf numFmtId="0" fontId="10" fillId="0" borderId="0" xfId="0" applyFont="1" applyBorder="1" applyAlignment="1" applyProtection="1">
      <alignment horizontal="center"/>
      <protection/>
    </xf>
    <xf numFmtId="1" fontId="0" fillId="34" borderId="0" xfId="0" applyNumberFormat="1" applyFill="1" applyBorder="1" applyAlignment="1" applyProtection="1">
      <alignment horizontal="center"/>
      <protection/>
    </xf>
    <xf numFmtId="1" fontId="0" fillId="0" borderId="0" xfId="0" applyNumberFormat="1" applyBorder="1" applyAlignment="1" applyProtection="1">
      <alignment/>
      <protection/>
    </xf>
    <xf numFmtId="0" fontId="14" fillId="0" borderId="0" xfId="0" applyFont="1" applyBorder="1" applyAlignment="1" applyProtection="1">
      <alignment horizontal="center" vertical="top" wrapText="1"/>
      <protection/>
    </xf>
    <xf numFmtId="0" fontId="0" fillId="0" borderId="0" xfId="0" applyFont="1" applyBorder="1" applyAlignment="1" applyProtection="1">
      <alignment/>
      <protection/>
    </xf>
    <xf numFmtId="0" fontId="11" fillId="41" borderId="0" xfId="0" applyFont="1" applyFill="1" applyBorder="1" applyAlignment="1" applyProtection="1">
      <alignment horizontal="center" vertical="center" wrapText="1"/>
      <protection/>
    </xf>
    <xf numFmtId="0" fontId="0" fillId="41" borderId="0" xfId="0" applyFont="1" applyFill="1" applyBorder="1" applyAlignment="1" applyProtection="1">
      <alignment/>
      <protection/>
    </xf>
    <xf numFmtId="0" fontId="11"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1" fillId="41" borderId="0" xfId="0" applyFont="1" applyFill="1" applyBorder="1" applyAlignment="1" applyProtection="1">
      <alignment horizontal="center" vertical="center"/>
      <protection/>
    </xf>
    <xf numFmtId="0" fontId="0" fillId="41" borderId="0" xfId="0" applyFont="1" applyFill="1" applyBorder="1" applyAlignment="1" applyProtection="1">
      <alignment horizontal="center" vertical="center"/>
      <protection/>
    </xf>
    <xf numFmtId="0" fontId="14" fillId="41" borderId="0" xfId="0" applyFont="1" applyFill="1" applyBorder="1" applyAlignment="1" applyProtection="1">
      <alignment horizontal="center" vertical="top" wrapText="1"/>
      <protection/>
    </xf>
    <xf numFmtId="0" fontId="24" fillId="41" borderId="0" xfId="0" applyFont="1" applyFill="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0" fontId="15" fillId="41"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20" fillId="0" borderId="0" xfId="0" applyFont="1" applyBorder="1" applyAlignment="1" applyProtection="1">
      <alignment vertical="top" wrapText="1"/>
      <protection/>
    </xf>
    <xf numFmtId="0" fontId="17" fillId="0" borderId="0" xfId="0" applyFont="1" applyBorder="1" applyAlignment="1" applyProtection="1">
      <alignment vertical="top" wrapText="1"/>
      <protection/>
    </xf>
    <xf numFmtId="0" fontId="1" fillId="41" borderId="0" xfId="0" applyFont="1" applyFill="1" applyBorder="1" applyAlignment="1" applyProtection="1">
      <alignment horizontal="center"/>
      <protection/>
    </xf>
    <xf numFmtId="0" fontId="0" fillId="41" borderId="0"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17" fillId="0" borderId="12" xfId="0" applyFont="1" applyBorder="1" applyAlignment="1" applyProtection="1">
      <alignment vertical="top" wrapText="1"/>
      <protection/>
    </xf>
    <xf numFmtId="0" fontId="0" fillId="0" borderId="16" xfId="0" applyFont="1" applyBorder="1" applyAlignment="1" applyProtection="1">
      <alignment/>
      <protection/>
    </xf>
    <xf numFmtId="0" fontId="0" fillId="0" borderId="36" xfId="0" applyFont="1" applyBorder="1" applyAlignment="1" applyProtection="1">
      <alignment/>
      <protection/>
    </xf>
    <xf numFmtId="0" fontId="10" fillId="0" borderId="38"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9" xfId="0" applyFont="1" applyBorder="1" applyAlignment="1" applyProtection="1">
      <alignment horizontal="left"/>
      <protection/>
    </xf>
    <xf numFmtId="0" fontId="15" fillId="44" borderId="40" xfId="0" applyFont="1" applyFill="1" applyBorder="1" applyAlignment="1" applyProtection="1">
      <alignment horizontal="center" vertical="center" wrapText="1"/>
      <protection/>
    </xf>
    <xf numFmtId="0" fontId="15" fillId="44" borderId="41" xfId="0" applyFont="1" applyFill="1" applyBorder="1" applyAlignment="1" applyProtection="1">
      <alignment horizontal="center" vertical="center" wrapText="1"/>
      <protection/>
    </xf>
    <xf numFmtId="0" fontId="15" fillId="44" borderId="42"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25</xdr:row>
      <xdr:rowOff>238125</xdr:rowOff>
    </xdr:from>
    <xdr:to>
      <xdr:col>5</xdr:col>
      <xdr:colOff>581025</xdr:colOff>
      <xdr:row>27</xdr:row>
      <xdr:rowOff>219075</xdr:rowOff>
    </xdr:to>
    <xdr:sp>
      <xdr:nvSpPr>
        <xdr:cNvPr id="1" name="Line 6"/>
        <xdr:cNvSpPr>
          <a:spLocks/>
        </xdr:cNvSpPr>
      </xdr:nvSpPr>
      <xdr:spPr>
        <a:xfrm flipV="1">
          <a:off x="7486650" y="7924800"/>
          <a:ext cx="2428875" cy="476250"/>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52"/>
  <sheetViews>
    <sheetView tabSelected="1" zoomScalePageLayoutView="0" workbookViewId="0" topLeftCell="A1">
      <selection activeCell="B20" sqref="B20"/>
    </sheetView>
  </sheetViews>
  <sheetFormatPr defaultColWidth="11.421875" defaultRowHeight="12.75"/>
  <cols>
    <col min="1" max="7" width="28.00390625" style="0" customWidth="1"/>
    <col min="8" max="8" width="0.85546875" style="0" customWidth="1"/>
    <col min="9" max="9" width="10.7109375" style="0" customWidth="1"/>
    <col min="10" max="10" width="20.7109375" style="0" customWidth="1"/>
    <col min="11" max="11" width="10.7109375" style="0" customWidth="1"/>
    <col min="12" max="12" width="16.7109375" style="0" customWidth="1"/>
    <col min="13" max="13" width="13.7109375" style="0" customWidth="1"/>
    <col min="14" max="14" width="16.7109375" style="0" customWidth="1"/>
    <col min="15" max="15" width="25.7109375" style="0" customWidth="1"/>
    <col min="18" max="18" width="21.421875" style="0" customWidth="1"/>
  </cols>
  <sheetData>
    <row r="1" spans="1:23" ht="81.75" customHeight="1">
      <c r="A1" s="148" t="s">
        <v>26</v>
      </c>
      <c r="B1" s="149"/>
      <c r="C1" s="149"/>
      <c r="D1" s="149"/>
      <c r="E1" s="149"/>
      <c r="F1" s="149"/>
      <c r="G1" s="150"/>
      <c r="H1" s="8"/>
      <c r="I1" s="133"/>
      <c r="J1" s="133"/>
      <c r="K1" s="133"/>
      <c r="L1" s="133"/>
      <c r="M1" s="133"/>
      <c r="N1" s="133"/>
      <c r="O1" s="133"/>
      <c r="P1" s="5"/>
      <c r="Q1" s="5"/>
      <c r="R1" s="5"/>
      <c r="S1" s="2"/>
      <c r="T1" s="2"/>
      <c r="U1" s="2"/>
      <c r="V1" s="2"/>
      <c r="W1" s="2"/>
    </row>
    <row r="2" spans="1:23" ht="64.5" customHeight="1">
      <c r="A2" s="151"/>
      <c r="B2" s="135"/>
      <c r="C2" s="135"/>
      <c r="D2" s="135"/>
      <c r="E2" s="135"/>
      <c r="F2" s="135"/>
      <c r="G2" s="152"/>
      <c r="H2" s="9"/>
      <c r="I2" s="134"/>
      <c r="J2" s="135"/>
      <c r="K2" s="135"/>
      <c r="L2" s="135"/>
      <c r="M2" s="135"/>
      <c r="N2" s="135"/>
      <c r="O2" s="135"/>
      <c r="P2" s="5"/>
      <c r="Q2" s="5"/>
      <c r="R2" s="5"/>
      <c r="S2" s="2"/>
      <c r="T2" s="2"/>
      <c r="U2" s="2"/>
      <c r="V2" s="2"/>
      <c r="W2" s="2"/>
    </row>
    <row r="3" spans="1:23" ht="19.5" customHeight="1">
      <c r="A3" s="10"/>
      <c r="B3" s="11"/>
      <c r="C3" s="11"/>
      <c r="D3" s="11"/>
      <c r="E3" s="136" t="s">
        <v>32</v>
      </c>
      <c r="F3" s="137"/>
      <c r="G3" s="142"/>
      <c r="H3" s="58"/>
      <c r="I3" s="11"/>
      <c r="J3" s="11"/>
      <c r="K3" s="11"/>
      <c r="L3" s="11"/>
      <c r="M3" s="136"/>
      <c r="N3" s="137"/>
      <c r="O3" s="137"/>
      <c r="P3" s="2"/>
      <c r="Q3" s="2"/>
      <c r="R3" s="2"/>
      <c r="S3" s="2"/>
      <c r="T3" s="2"/>
      <c r="U3" s="2"/>
      <c r="V3" s="2"/>
      <c r="W3" s="2"/>
    </row>
    <row r="4" spans="1:23" ht="19.5" customHeight="1">
      <c r="A4" s="10"/>
      <c r="B4" s="11"/>
      <c r="C4" s="11"/>
      <c r="D4" s="11"/>
      <c r="E4" s="137"/>
      <c r="F4" s="137"/>
      <c r="G4" s="142"/>
      <c r="H4" s="59"/>
      <c r="I4" s="11"/>
      <c r="J4" s="11"/>
      <c r="K4" s="11"/>
      <c r="L4" s="11"/>
      <c r="M4" s="137"/>
      <c r="N4" s="137"/>
      <c r="O4" s="137"/>
      <c r="P4" s="2"/>
      <c r="Q4" s="2"/>
      <c r="R4" s="2"/>
      <c r="S4" s="2"/>
      <c r="T4" s="2"/>
      <c r="U4" s="2"/>
      <c r="V4" s="2"/>
      <c r="W4" s="2"/>
    </row>
    <row r="5" spans="1:23" ht="19.5" customHeight="1">
      <c r="A5" s="10"/>
      <c r="B5" s="11"/>
      <c r="C5" s="11"/>
      <c r="D5" s="11"/>
      <c r="E5" s="137"/>
      <c r="F5" s="137"/>
      <c r="G5" s="142"/>
      <c r="H5" s="58"/>
      <c r="I5" s="11"/>
      <c r="J5" s="11"/>
      <c r="K5" s="11"/>
      <c r="L5" s="11"/>
      <c r="M5" s="137"/>
      <c r="N5" s="137"/>
      <c r="O5" s="137"/>
      <c r="P5" s="2"/>
      <c r="Q5" s="2"/>
      <c r="R5" s="2"/>
      <c r="S5" s="2"/>
      <c r="T5" s="2"/>
      <c r="U5" s="2"/>
      <c r="V5" s="2"/>
      <c r="W5" s="2"/>
    </row>
    <row r="6" spans="1:23" ht="19.5" customHeight="1">
      <c r="A6" s="140" t="s">
        <v>20</v>
      </c>
      <c r="B6" s="141"/>
      <c r="C6" s="57">
        <v>167</v>
      </c>
      <c r="D6" s="60"/>
      <c r="E6" s="60"/>
      <c r="F6" s="34"/>
      <c r="G6" s="61"/>
      <c r="H6" s="58"/>
      <c r="I6" s="138"/>
      <c r="J6" s="139"/>
      <c r="K6" s="102"/>
      <c r="L6" s="60"/>
      <c r="M6" s="60"/>
      <c r="N6" s="34"/>
      <c r="O6" s="34"/>
      <c r="P6" s="2"/>
      <c r="Q6" s="2"/>
      <c r="R6" s="2"/>
      <c r="S6" s="2"/>
      <c r="T6" s="2"/>
      <c r="U6" s="2"/>
      <c r="V6" s="2"/>
      <c r="W6" s="2"/>
    </row>
    <row r="7" spans="1:23" ht="19.5" customHeight="1">
      <c r="A7" s="62"/>
      <c r="B7" s="60"/>
      <c r="C7" s="15"/>
      <c r="D7" s="60"/>
      <c r="E7" s="136" t="s">
        <v>33</v>
      </c>
      <c r="F7" s="137"/>
      <c r="G7" s="142"/>
      <c r="H7" s="59"/>
      <c r="I7" s="94"/>
      <c r="J7" s="94"/>
      <c r="K7" s="96"/>
      <c r="L7" s="60"/>
      <c r="M7" s="136"/>
      <c r="N7" s="137"/>
      <c r="O7" s="137"/>
      <c r="P7" s="2"/>
      <c r="Q7" s="2"/>
      <c r="R7" s="2"/>
      <c r="S7" s="2"/>
      <c r="T7" s="2"/>
      <c r="U7" s="2"/>
      <c r="V7" s="2"/>
      <c r="W7" s="2"/>
    </row>
    <row r="8" spans="1:23" ht="19.5" customHeight="1">
      <c r="A8" s="140" t="s">
        <v>27</v>
      </c>
      <c r="B8" s="141"/>
      <c r="C8" s="57">
        <v>8</v>
      </c>
      <c r="D8" s="60"/>
      <c r="E8" s="137"/>
      <c r="F8" s="137"/>
      <c r="G8" s="142"/>
      <c r="H8" s="58"/>
      <c r="I8" s="138"/>
      <c r="J8" s="139"/>
      <c r="K8" s="102"/>
      <c r="L8" s="60"/>
      <c r="M8" s="137"/>
      <c r="N8" s="137"/>
      <c r="O8" s="137"/>
      <c r="P8" s="2"/>
      <c r="Q8" s="2"/>
      <c r="R8" s="2"/>
      <c r="S8" s="2"/>
      <c r="T8" s="2"/>
      <c r="U8" s="2"/>
      <c r="V8" s="2"/>
      <c r="W8" s="2"/>
    </row>
    <row r="9" spans="1:23" ht="19.5" customHeight="1">
      <c r="A9" s="16"/>
      <c r="B9" s="60"/>
      <c r="C9" s="60"/>
      <c r="D9" s="60"/>
      <c r="E9" s="137"/>
      <c r="F9" s="137"/>
      <c r="G9" s="142"/>
      <c r="H9" s="58"/>
      <c r="I9" s="96"/>
      <c r="J9" s="94"/>
      <c r="K9" s="94"/>
      <c r="L9" s="60"/>
      <c r="M9" s="137"/>
      <c r="N9" s="137"/>
      <c r="O9" s="137"/>
      <c r="P9" s="2"/>
      <c r="Q9" s="2"/>
      <c r="R9" s="2"/>
      <c r="S9" s="2"/>
      <c r="T9" s="2"/>
      <c r="U9" s="2"/>
      <c r="V9" s="2"/>
      <c r="W9" s="2"/>
    </row>
    <row r="10" spans="1:23" ht="19.5" customHeight="1">
      <c r="A10" s="17"/>
      <c r="B10" s="18"/>
      <c r="C10" s="19"/>
      <c r="D10" s="63"/>
      <c r="E10" s="60"/>
      <c r="F10" s="20"/>
      <c r="G10" s="64"/>
      <c r="H10" s="59"/>
      <c r="I10" s="97"/>
      <c r="J10" s="97"/>
      <c r="K10" s="98"/>
      <c r="L10" s="63"/>
      <c r="M10" s="60"/>
      <c r="N10" s="20"/>
      <c r="O10" s="60"/>
      <c r="P10" s="2"/>
      <c r="Q10" s="2"/>
      <c r="R10" s="2"/>
      <c r="S10" s="2"/>
      <c r="T10" s="2"/>
      <c r="U10" s="2"/>
      <c r="V10" s="2"/>
      <c r="W10" s="2"/>
    </row>
    <row r="11" spans="1:23" ht="19.5" customHeight="1">
      <c r="A11" s="140" t="s">
        <v>21</v>
      </c>
      <c r="B11" s="141"/>
      <c r="C11" s="6">
        <f>C6/C8</f>
        <v>20.88</v>
      </c>
      <c r="D11" s="65"/>
      <c r="E11" s="136" t="s">
        <v>34</v>
      </c>
      <c r="F11" s="137"/>
      <c r="G11" s="142"/>
      <c r="H11" s="58"/>
      <c r="I11" s="138"/>
      <c r="J11" s="139"/>
      <c r="K11" s="103"/>
      <c r="L11" s="65"/>
      <c r="M11" s="136"/>
      <c r="N11" s="137"/>
      <c r="O11" s="137"/>
      <c r="P11" s="2"/>
      <c r="Q11" s="2"/>
      <c r="R11" s="2"/>
      <c r="S11" s="2"/>
      <c r="T11" s="2"/>
      <c r="U11" s="2"/>
      <c r="V11" s="2"/>
      <c r="W11" s="2"/>
    </row>
    <row r="12" spans="1:23" ht="19.5" customHeight="1">
      <c r="A12" s="62"/>
      <c r="B12" s="60"/>
      <c r="C12" s="60"/>
      <c r="D12" s="60"/>
      <c r="E12" s="137"/>
      <c r="F12" s="137"/>
      <c r="G12" s="142"/>
      <c r="H12" s="58"/>
      <c r="I12" s="94"/>
      <c r="J12" s="94"/>
      <c r="K12" s="94"/>
      <c r="L12" s="60"/>
      <c r="M12" s="137"/>
      <c r="N12" s="137"/>
      <c r="O12" s="137"/>
      <c r="P12" s="2"/>
      <c r="Q12" s="2"/>
      <c r="R12" s="2"/>
      <c r="S12" s="2"/>
      <c r="T12" s="2"/>
      <c r="U12" s="2"/>
      <c r="V12" s="2"/>
      <c r="W12" s="2"/>
    </row>
    <row r="13" spans="1:23" ht="19.5" customHeight="1">
      <c r="A13" s="62"/>
      <c r="B13" s="60"/>
      <c r="C13" s="60"/>
      <c r="D13" s="60"/>
      <c r="E13" s="137"/>
      <c r="F13" s="137"/>
      <c r="G13" s="142"/>
      <c r="H13" s="66"/>
      <c r="I13" s="60"/>
      <c r="J13" s="60"/>
      <c r="K13" s="60"/>
      <c r="L13" s="60"/>
      <c r="M13" s="137"/>
      <c r="N13" s="137"/>
      <c r="O13" s="137"/>
      <c r="P13" s="2"/>
      <c r="Q13" s="2"/>
      <c r="R13" s="2"/>
      <c r="S13" s="2"/>
      <c r="T13" s="2"/>
      <c r="U13" s="2"/>
      <c r="V13" s="2"/>
      <c r="W13" s="2"/>
    </row>
    <row r="14" spans="1:23" ht="19.5" customHeight="1">
      <c r="A14" s="35"/>
      <c r="B14" s="60"/>
      <c r="C14" s="60"/>
      <c r="D14" s="60"/>
      <c r="E14" s="137"/>
      <c r="F14" s="137"/>
      <c r="G14" s="142"/>
      <c r="H14" s="58"/>
      <c r="I14" s="60"/>
      <c r="J14" s="60"/>
      <c r="K14" s="60"/>
      <c r="L14" s="60"/>
      <c r="M14" s="137"/>
      <c r="N14" s="137"/>
      <c r="O14" s="137"/>
      <c r="P14" s="2"/>
      <c r="Q14" s="2"/>
      <c r="R14" s="2"/>
      <c r="S14" s="2"/>
      <c r="T14" s="2"/>
      <c r="U14" s="2"/>
      <c r="V14" s="2"/>
      <c r="W14" s="2"/>
    </row>
    <row r="15" spans="1:23" ht="19.5" customHeight="1">
      <c r="A15" s="62"/>
      <c r="B15" s="60"/>
      <c r="C15" s="60"/>
      <c r="D15" s="60"/>
      <c r="E15" s="137"/>
      <c r="F15" s="137"/>
      <c r="G15" s="142"/>
      <c r="H15" s="58"/>
      <c r="I15" s="60"/>
      <c r="J15" s="60"/>
      <c r="K15" s="60"/>
      <c r="L15" s="60"/>
      <c r="M15" s="137"/>
      <c r="N15" s="137"/>
      <c r="O15" s="137"/>
      <c r="P15" s="2"/>
      <c r="Q15" s="2"/>
      <c r="R15" s="2"/>
      <c r="S15" s="2"/>
      <c r="T15" s="2"/>
      <c r="U15" s="2"/>
      <c r="V15" s="2"/>
      <c r="W15" s="2"/>
    </row>
    <row r="16" spans="1:23" ht="19.5" customHeight="1">
      <c r="A16" s="62"/>
      <c r="B16" s="60"/>
      <c r="C16" s="60"/>
      <c r="D16" s="60"/>
      <c r="E16" s="143"/>
      <c r="F16" s="143"/>
      <c r="G16" s="144"/>
      <c r="H16" s="59"/>
      <c r="I16" s="60"/>
      <c r="J16" s="60"/>
      <c r="K16" s="60"/>
      <c r="L16" s="60"/>
      <c r="M16" s="60"/>
      <c r="N16" s="60"/>
      <c r="O16" s="60"/>
      <c r="P16" s="2"/>
      <c r="Q16" s="2"/>
      <c r="R16" s="2"/>
      <c r="S16" s="2"/>
      <c r="T16" s="2"/>
      <c r="U16" s="2"/>
      <c r="V16" s="2"/>
      <c r="W16" s="2"/>
    </row>
    <row r="17" spans="1:23" ht="19.5" customHeight="1">
      <c r="A17" s="62"/>
      <c r="B17" s="130" t="s">
        <v>22</v>
      </c>
      <c r="C17" s="131"/>
      <c r="D17" s="131"/>
      <c r="E17" s="130" t="s">
        <v>23</v>
      </c>
      <c r="F17" s="131"/>
      <c r="G17" s="132"/>
      <c r="H17" s="60"/>
      <c r="I17" s="60"/>
      <c r="J17" s="124"/>
      <c r="K17" s="124"/>
      <c r="L17" s="124"/>
      <c r="M17" s="124"/>
      <c r="N17" s="124"/>
      <c r="O17" s="124"/>
      <c r="P17" s="2"/>
      <c r="Q17" s="2"/>
      <c r="R17" s="2"/>
      <c r="S17" s="2"/>
      <c r="T17" s="2"/>
      <c r="U17" s="2"/>
      <c r="V17" s="2"/>
      <c r="W17" s="2"/>
    </row>
    <row r="18" spans="1:23" ht="19.5" customHeight="1">
      <c r="A18" s="62"/>
      <c r="B18" s="153"/>
      <c r="C18" s="154"/>
      <c r="D18" s="154"/>
      <c r="E18" s="128" t="s">
        <v>10</v>
      </c>
      <c r="F18" s="129"/>
      <c r="G18" s="92">
        <f>C8-D27</f>
        <v>2</v>
      </c>
      <c r="H18" s="67"/>
      <c r="I18" s="60"/>
      <c r="J18" s="125"/>
      <c r="K18" s="125"/>
      <c r="L18" s="125"/>
      <c r="M18" s="127"/>
      <c r="N18" s="127"/>
      <c r="O18" s="104"/>
      <c r="P18" s="55"/>
      <c r="Q18" s="2"/>
      <c r="R18" s="2"/>
      <c r="S18" s="2"/>
      <c r="T18" s="2"/>
      <c r="U18" s="2"/>
      <c r="V18" s="2"/>
      <c r="W18" s="2"/>
    </row>
    <row r="19" spans="1:23" ht="30" customHeight="1">
      <c r="A19" s="62"/>
      <c r="B19" s="22" t="s">
        <v>30</v>
      </c>
      <c r="C19" s="23" t="s">
        <v>8</v>
      </c>
      <c r="D19" s="24" t="s">
        <v>29</v>
      </c>
      <c r="E19" s="25" t="s">
        <v>24</v>
      </c>
      <c r="F19" s="26" t="s">
        <v>28</v>
      </c>
      <c r="G19" s="56" t="s">
        <v>6</v>
      </c>
      <c r="H19" s="27"/>
      <c r="I19" s="94"/>
      <c r="J19" s="105"/>
      <c r="K19" s="106"/>
      <c r="L19" s="105"/>
      <c r="M19" s="105"/>
      <c r="N19" s="105"/>
      <c r="O19" s="106"/>
      <c r="P19" s="5"/>
      <c r="Q19" s="2"/>
      <c r="R19" s="2"/>
      <c r="S19" s="2"/>
      <c r="T19" s="2"/>
      <c r="U19" s="2"/>
      <c r="V19" s="2"/>
      <c r="W19" s="2"/>
    </row>
    <row r="20" spans="1:23" ht="19.5" customHeight="1">
      <c r="A20" s="44" t="s">
        <v>0</v>
      </c>
      <c r="B20" s="68">
        <v>73</v>
      </c>
      <c r="C20" s="69">
        <f>B20/C11</f>
        <v>3.5</v>
      </c>
      <c r="D20" s="70">
        <f>ROUNDDOWN(C20,0)</f>
        <v>3</v>
      </c>
      <c r="E20" s="28">
        <f>B20/(D20+1)</f>
        <v>18.25</v>
      </c>
      <c r="F20" s="71">
        <f>IF(N37=C8,"",N37*1)</f>
        <v>1</v>
      </c>
      <c r="G20" s="72">
        <f aca="true" t="shared" si="0" ref="G20:G26">D20+F20</f>
        <v>4</v>
      </c>
      <c r="H20" s="59"/>
      <c r="I20" s="107"/>
      <c r="J20" s="108"/>
      <c r="K20" s="101"/>
      <c r="L20" s="100"/>
      <c r="M20" s="101"/>
      <c r="N20" s="100"/>
      <c r="O20" s="109"/>
      <c r="P20" s="3"/>
      <c r="Q20" s="2"/>
      <c r="R20" s="4"/>
      <c r="S20" s="5"/>
      <c r="T20" s="2"/>
      <c r="U20" s="2"/>
      <c r="V20" s="2"/>
      <c r="W20" s="2"/>
    </row>
    <row r="21" spans="1:23" ht="19.5" customHeight="1">
      <c r="A21" s="45" t="s">
        <v>1</v>
      </c>
      <c r="B21" s="73">
        <v>81</v>
      </c>
      <c r="C21" s="30">
        <f>B21/C11</f>
        <v>3.88</v>
      </c>
      <c r="D21" s="74">
        <f aca="true" t="shared" si="1" ref="D21:D26">ROUNDDOWN(C21,0)</f>
        <v>3</v>
      </c>
      <c r="E21" s="29">
        <f aca="true" t="shared" si="2" ref="E21:E26">B21/(D21+1)</f>
        <v>20.25</v>
      </c>
      <c r="F21" s="75">
        <f>IF(N38=C8,"",N38*1)</f>
        <v>1</v>
      </c>
      <c r="G21" s="76">
        <f t="shared" si="0"/>
        <v>4</v>
      </c>
      <c r="H21" s="59"/>
      <c r="I21" s="110"/>
      <c r="J21" s="111"/>
      <c r="K21" s="112"/>
      <c r="L21" s="99"/>
      <c r="M21" s="112"/>
      <c r="N21" s="99"/>
      <c r="O21" s="113"/>
      <c r="P21" s="2"/>
      <c r="Q21" s="2"/>
      <c r="R21" s="2"/>
      <c r="S21" s="2"/>
      <c r="T21" s="2"/>
      <c r="U21" s="2"/>
      <c r="V21" s="2"/>
      <c r="W21" s="2"/>
    </row>
    <row r="22" spans="1:23" ht="19.5" customHeight="1">
      <c r="A22" s="46" t="s">
        <v>35</v>
      </c>
      <c r="B22" s="77"/>
      <c r="C22" s="78">
        <f>B22/C11</f>
        <v>0</v>
      </c>
      <c r="D22" s="79">
        <f t="shared" si="1"/>
        <v>0</v>
      </c>
      <c r="E22" s="31">
        <f>B22/(D22+1)</f>
        <v>0</v>
      </c>
      <c r="F22" s="80">
        <f>IF(N39=C8,"",N39*1)</f>
        <v>0</v>
      </c>
      <c r="G22" s="81">
        <f t="shared" si="0"/>
        <v>0</v>
      </c>
      <c r="H22" s="59"/>
      <c r="I22" s="107"/>
      <c r="J22" s="108"/>
      <c r="K22" s="101"/>
      <c r="L22" s="100"/>
      <c r="M22" s="101"/>
      <c r="N22" s="100"/>
      <c r="O22" s="109"/>
      <c r="P22" s="2"/>
      <c r="Q22" s="2"/>
      <c r="R22" s="2"/>
      <c r="S22" s="2"/>
      <c r="T22" s="2"/>
      <c r="U22" s="2"/>
      <c r="V22" s="2"/>
      <c r="W22" s="2"/>
    </row>
    <row r="23" spans="1:23" ht="19.5" customHeight="1">
      <c r="A23" s="45" t="s">
        <v>2</v>
      </c>
      <c r="B23" s="73">
        <v>13</v>
      </c>
      <c r="C23" s="30">
        <f>B23/C11</f>
        <v>0.62</v>
      </c>
      <c r="D23" s="74">
        <f t="shared" si="1"/>
        <v>0</v>
      </c>
      <c r="E23" s="29">
        <f t="shared" si="2"/>
        <v>13</v>
      </c>
      <c r="F23" s="75">
        <f>IF(N40=C8,"",N40*1)</f>
        <v>0</v>
      </c>
      <c r="G23" s="76">
        <f t="shared" si="0"/>
        <v>0</v>
      </c>
      <c r="H23" s="59"/>
      <c r="I23" s="110"/>
      <c r="J23" s="111"/>
      <c r="K23" s="112"/>
      <c r="L23" s="99"/>
      <c r="M23" s="112"/>
      <c r="N23" s="99"/>
      <c r="O23" s="113"/>
      <c r="P23" s="2"/>
      <c r="Q23" s="2"/>
      <c r="R23" s="2"/>
      <c r="S23" s="2"/>
      <c r="T23" s="2"/>
      <c r="U23" s="2"/>
      <c r="V23" s="2"/>
      <c r="W23" s="2"/>
    </row>
    <row r="24" spans="1:23" ht="19.5" customHeight="1">
      <c r="A24" s="46" t="s">
        <v>3</v>
      </c>
      <c r="B24" s="77"/>
      <c r="C24" s="78">
        <f>B24/C11</f>
        <v>0</v>
      </c>
      <c r="D24" s="79">
        <f t="shared" si="1"/>
        <v>0</v>
      </c>
      <c r="E24" s="31">
        <f t="shared" si="2"/>
        <v>0</v>
      </c>
      <c r="F24" s="80">
        <f>IF(N41=C8,"",N41*1)</f>
        <v>0</v>
      </c>
      <c r="G24" s="81">
        <f t="shared" si="0"/>
        <v>0</v>
      </c>
      <c r="H24" s="59"/>
      <c r="I24" s="107"/>
      <c r="J24" s="108"/>
      <c r="K24" s="101"/>
      <c r="L24" s="100"/>
      <c r="M24" s="101"/>
      <c r="N24" s="100"/>
      <c r="O24" s="109"/>
      <c r="P24" s="2"/>
      <c r="Q24" s="2"/>
      <c r="R24" s="2"/>
      <c r="S24" s="2"/>
      <c r="T24" s="2"/>
      <c r="U24" s="2"/>
      <c r="V24" s="2"/>
      <c r="W24" s="2"/>
    </row>
    <row r="25" spans="1:23" ht="19.5" customHeight="1">
      <c r="A25" s="45" t="s">
        <v>4</v>
      </c>
      <c r="B25" s="73"/>
      <c r="C25" s="30">
        <f>B25/C11</f>
        <v>0</v>
      </c>
      <c r="D25" s="74">
        <f t="shared" si="1"/>
        <v>0</v>
      </c>
      <c r="E25" s="29">
        <f t="shared" si="2"/>
        <v>0</v>
      </c>
      <c r="F25" s="75">
        <f>IF(N42=C8,"",N42*1)</f>
        <v>0</v>
      </c>
      <c r="G25" s="76">
        <f t="shared" si="0"/>
        <v>0</v>
      </c>
      <c r="H25" s="59"/>
      <c r="I25" s="110"/>
      <c r="J25" s="111"/>
      <c r="K25" s="112"/>
      <c r="L25" s="99"/>
      <c r="M25" s="112"/>
      <c r="N25" s="99"/>
      <c r="O25" s="113"/>
      <c r="P25" s="2"/>
      <c r="Q25" s="2"/>
      <c r="R25" s="2"/>
      <c r="S25" s="2"/>
      <c r="T25" s="2"/>
      <c r="U25" s="2"/>
      <c r="V25" s="2"/>
      <c r="W25" s="2"/>
    </row>
    <row r="26" spans="1:23" ht="19.5" customHeight="1">
      <c r="A26" s="47" t="s">
        <v>5</v>
      </c>
      <c r="B26" s="82"/>
      <c r="C26" s="83">
        <f>B26/C11</f>
        <v>0</v>
      </c>
      <c r="D26" s="84">
        <f t="shared" si="1"/>
        <v>0</v>
      </c>
      <c r="E26" s="32">
        <f t="shared" si="2"/>
        <v>0</v>
      </c>
      <c r="F26" s="85">
        <f>IF(N43=C8,"",N43*1)</f>
        <v>0</v>
      </c>
      <c r="G26" s="86">
        <f t="shared" si="0"/>
        <v>0</v>
      </c>
      <c r="H26" s="59"/>
      <c r="I26" s="107"/>
      <c r="J26" s="108"/>
      <c r="K26" s="101"/>
      <c r="L26" s="100"/>
      <c r="M26" s="101"/>
      <c r="N26" s="100"/>
      <c r="O26" s="109"/>
      <c r="P26" s="2"/>
      <c r="Q26" s="2"/>
      <c r="R26" s="2"/>
      <c r="S26" s="2"/>
      <c r="T26" s="2"/>
      <c r="U26" s="2"/>
      <c r="V26" s="2"/>
      <c r="W26" s="2"/>
    </row>
    <row r="27" spans="1:23" ht="19.5" customHeight="1">
      <c r="A27" s="16"/>
      <c r="B27" s="33">
        <f>IF(SUM(B20:B26)=C6,"","ERREUR")</f>
      </c>
      <c r="C27" s="90" t="s">
        <v>9</v>
      </c>
      <c r="D27" s="91">
        <f>SUM(D20:D26)</f>
        <v>6</v>
      </c>
      <c r="E27" s="87"/>
      <c r="F27" s="88"/>
      <c r="G27" s="122" t="str">
        <f>IF(SUM(G20:G26)&gt;C8,"ERREUR
Cas des listes obtenant la même plus forte moyenne.
Le siège doit revenir à la liste qui a obtenu le plus grand nombre de suffrages "," ")</f>
        <v> </v>
      </c>
      <c r="H27" s="59"/>
      <c r="I27" s="96"/>
      <c r="J27" s="93">
        <f>IF(SUM(J20:J26)=K6,"","ERREUR")</f>
      </c>
      <c r="K27" s="114"/>
      <c r="L27" s="114"/>
      <c r="M27" s="101"/>
      <c r="N27" s="101"/>
      <c r="O27" s="120" t="str">
        <f>IF(SUM(O20:O26)&gt;K8,"ERREUR
En cas d'égalité des restes, le siège à pourvoir est attribué à la liste qui a obtenue le plus grand nombre de suffrage"," ")</f>
        <v> </v>
      </c>
      <c r="P27" s="2"/>
      <c r="Q27" s="2"/>
      <c r="R27" s="2"/>
      <c r="S27" s="2"/>
      <c r="T27" s="2"/>
      <c r="U27" s="2"/>
      <c r="V27" s="2"/>
      <c r="W27" s="2"/>
    </row>
    <row r="28" spans="1:23" ht="19.5" customHeight="1" thickBot="1">
      <c r="A28" s="62"/>
      <c r="B28" s="60"/>
      <c r="C28" s="60"/>
      <c r="D28" s="89"/>
      <c r="E28" s="89"/>
      <c r="F28" s="60"/>
      <c r="G28" s="123"/>
      <c r="H28" s="58"/>
      <c r="I28" s="94"/>
      <c r="J28" s="94"/>
      <c r="K28" s="95"/>
      <c r="L28" s="95"/>
      <c r="M28" s="95"/>
      <c r="N28" s="95"/>
      <c r="O28" s="121"/>
      <c r="P28" s="2"/>
      <c r="Q28" s="2"/>
      <c r="R28" s="2"/>
      <c r="S28" s="2"/>
      <c r="T28" s="2"/>
      <c r="U28" s="2"/>
      <c r="V28" s="2"/>
      <c r="W28" s="2"/>
    </row>
    <row r="29" spans="1:23" ht="19.5" customHeight="1">
      <c r="A29" s="35"/>
      <c r="B29" s="118" t="s">
        <v>25</v>
      </c>
      <c r="C29" s="119"/>
      <c r="D29" s="119"/>
      <c r="E29" s="119"/>
      <c r="F29" s="119"/>
      <c r="G29" s="123"/>
      <c r="H29" s="58"/>
      <c r="I29" s="60"/>
      <c r="J29" s="126"/>
      <c r="K29" s="121"/>
      <c r="L29" s="121"/>
      <c r="M29" s="121"/>
      <c r="N29" s="121"/>
      <c r="O29" s="121"/>
      <c r="P29" s="2"/>
      <c r="Q29" s="2"/>
      <c r="R29" s="2"/>
      <c r="S29" s="2"/>
      <c r="T29" s="2"/>
      <c r="U29" s="2"/>
      <c r="V29" s="2"/>
      <c r="W29" s="2"/>
    </row>
    <row r="30" spans="1:23" ht="19.5" customHeight="1">
      <c r="A30" s="36"/>
      <c r="B30" s="119"/>
      <c r="C30" s="119"/>
      <c r="D30" s="119"/>
      <c r="E30" s="119"/>
      <c r="F30" s="119"/>
      <c r="G30" s="123"/>
      <c r="H30" s="58"/>
      <c r="I30" s="60"/>
      <c r="J30" s="121"/>
      <c r="K30" s="121"/>
      <c r="L30" s="121"/>
      <c r="M30" s="121"/>
      <c r="N30" s="121"/>
      <c r="O30" s="121"/>
      <c r="P30" s="2"/>
      <c r="Q30" s="2"/>
      <c r="R30" s="2"/>
      <c r="S30" s="2"/>
      <c r="T30" s="2"/>
      <c r="U30" s="2"/>
      <c r="V30" s="2"/>
      <c r="W30" s="2"/>
    </row>
    <row r="31" spans="1:23" ht="19.5" customHeight="1">
      <c r="A31" s="35"/>
      <c r="B31" s="119"/>
      <c r="C31" s="119"/>
      <c r="D31" s="119"/>
      <c r="E31" s="119"/>
      <c r="F31" s="119"/>
      <c r="G31" s="123"/>
      <c r="H31" s="58"/>
      <c r="I31" s="34"/>
      <c r="J31" s="121"/>
      <c r="K31" s="121"/>
      <c r="L31" s="121"/>
      <c r="M31" s="121"/>
      <c r="N31" s="121"/>
      <c r="O31" s="94"/>
      <c r="P31" s="2"/>
      <c r="Q31" s="2"/>
      <c r="R31" s="2"/>
      <c r="S31" s="2"/>
      <c r="T31" s="2"/>
      <c r="U31" s="2"/>
      <c r="V31" s="2"/>
      <c r="W31" s="2"/>
    </row>
    <row r="32" spans="1:23" ht="19.5" customHeight="1">
      <c r="A32" s="35"/>
      <c r="B32" s="119"/>
      <c r="C32" s="119"/>
      <c r="D32" s="119"/>
      <c r="E32" s="119"/>
      <c r="F32" s="119"/>
      <c r="G32" s="37"/>
      <c r="H32" s="38"/>
      <c r="I32" s="60"/>
      <c r="J32" s="121"/>
      <c r="K32" s="121"/>
      <c r="L32" s="121"/>
      <c r="M32" s="121"/>
      <c r="N32" s="121"/>
      <c r="O32" s="94"/>
      <c r="P32" s="2"/>
      <c r="Q32" s="2"/>
      <c r="R32" s="2"/>
      <c r="S32" s="2"/>
      <c r="T32" s="2"/>
      <c r="U32" s="2"/>
      <c r="V32" s="2"/>
      <c r="W32" s="2"/>
    </row>
    <row r="33" spans="1:23" ht="12.75" customHeight="1">
      <c r="A33" s="36"/>
      <c r="B33" s="119"/>
      <c r="C33" s="119"/>
      <c r="D33" s="119"/>
      <c r="E33" s="119"/>
      <c r="F33" s="119"/>
      <c r="G33" s="37"/>
      <c r="H33" s="38"/>
      <c r="I33" s="60"/>
      <c r="J33" s="121"/>
      <c r="K33" s="121"/>
      <c r="L33" s="121"/>
      <c r="M33" s="121"/>
      <c r="N33" s="121"/>
      <c r="O33" s="94"/>
      <c r="P33" s="2"/>
      <c r="Q33" s="2"/>
      <c r="R33" s="2"/>
      <c r="S33" s="2"/>
      <c r="T33" s="2"/>
      <c r="U33" s="2"/>
      <c r="V33" s="2"/>
      <c r="W33" s="2"/>
    </row>
    <row r="34" spans="1:23" ht="12.75" customHeight="1">
      <c r="A34" s="14"/>
      <c r="B34" s="13"/>
      <c r="C34" s="13"/>
      <c r="D34" s="13"/>
      <c r="E34" s="13"/>
      <c r="F34" s="13"/>
      <c r="G34" s="21"/>
      <c r="H34" s="12"/>
      <c r="I34" s="13"/>
      <c r="J34" s="39"/>
      <c r="K34" s="39"/>
      <c r="L34" s="39"/>
      <c r="M34" s="39"/>
      <c r="N34" s="39"/>
      <c r="O34" s="13"/>
      <c r="P34" s="2"/>
      <c r="Q34" s="2"/>
      <c r="R34" s="2"/>
      <c r="S34" s="2"/>
      <c r="T34" s="2"/>
      <c r="U34" s="2"/>
      <c r="V34" s="2"/>
      <c r="W34" s="2"/>
    </row>
    <row r="35" spans="1:23" ht="12.75" customHeight="1" hidden="1">
      <c r="A35" s="14" t="s">
        <v>11</v>
      </c>
      <c r="B35" s="13"/>
      <c r="C35" s="13"/>
      <c r="D35" s="13"/>
      <c r="E35" s="13"/>
      <c r="F35" s="13"/>
      <c r="G35" s="21"/>
      <c r="H35" s="12"/>
      <c r="I35" s="13"/>
      <c r="J35" s="39"/>
      <c r="K35" s="39"/>
      <c r="L35" s="39"/>
      <c r="M35" s="39"/>
      <c r="N35" s="39"/>
      <c r="O35" s="13"/>
      <c r="P35" s="2"/>
      <c r="Q35" s="2"/>
      <c r="R35" s="2"/>
      <c r="S35" s="2"/>
      <c r="T35" s="2"/>
      <c r="U35" s="2"/>
      <c r="V35" s="2"/>
      <c r="W35" s="2"/>
    </row>
    <row r="36" spans="1:23" ht="12.75" customHeight="1" hidden="1">
      <c r="A36" s="50" t="s">
        <v>12</v>
      </c>
      <c r="B36" s="40"/>
      <c r="C36" s="40" t="s">
        <v>13</v>
      </c>
      <c r="D36" s="40"/>
      <c r="E36" s="40" t="s">
        <v>14</v>
      </c>
      <c r="F36" s="40"/>
      <c r="G36" s="51" t="s">
        <v>19</v>
      </c>
      <c r="H36" s="48" t="s">
        <v>7</v>
      </c>
      <c r="I36" s="13" t="s">
        <v>15</v>
      </c>
      <c r="J36" s="13"/>
      <c r="K36" s="13" t="s">
        <v>16</v>
      </c>
      <c r="L36" s="13"/>
      <c r="M36" s="13" t="s">
        <v>17</v>
      </c>
      <c r="N36" s="115" t="s">
        <v>18</v>
      </c>
      <c r="O36" s="13"/>
      <c r="P36" s="2"/>
      <c r="Q36" s="2"/>
      <c r="R36" s="2"/>
      <c r="S36" s="2"/>
      <c r="T36" s="2"/>
      <c r="U36" s="2"/>
      <c r="V36" s="2"/>
      <c r="W36" s="2"/>
    </row>
    <row r="37" spans="1:23" ht="12.75" customHeight="1" hidden="1">
      <c r="A37" s="52" t="str">
        <f>IF((RANK(E20,E20:E26,0)&lt;=1),"1","0")</f>
        <v>0</v>
      </c>
      <c r="B37" s="42">
        <f aca="true" t="shared" si="3" ref="B37:B43">B20/((D20+A37)+1)</f>
        <v>18</v>
      </c>
      <c r="C37" s="41" t="str">
        <f>IF((RANK(B37,B37:B43,0)&lt;=1),"1","0")</f>
        <v>1</v>
      </c>
      <c r="D37" s="42">
        <f aca="true" t="shared" si="4" ref="D37:D43">B20/((D20+A37+C37)+1)</f>
        <v>15</v>
      </c>
      <c r="E37" s="41" t="str">
        <f>IF((RANK(D37,D37:D43,0)&lt;=1),"1","0")</f>
        <v>0</v>
      </c>
      <c r="F37" s="42">
        <f aca="true" t="shared" si="5" ref="F37:F43">B20/((D20+A37+C37+E37)+1)</f>
        <v>15</v>
      </c>
      <c r="G37" s="53" t="str">
        <f>IF((RANK(F37,F37:F43,0)&lt;=1),"1","0")</f>
        <v>1</v>
      </c>
      <c r="H37" s="49">
        <f aca="true" t="shared" si="6" ref="H37:H43">B20/((D20+A37+C37+E37+G37)+1)</f>
        <v>12</v>
      </c>
      <c r="I37" s="116" t="str">
        <f>IF((RANK(H37,H37:H43,0)&lt;=1),"1","0")</f>
        <v>0</v>
      </c>
      <c r="J37" s="117">
        <f aca="true" t="shared" si="7" ref="J37:J43">B20/((D20+A37+C37+E37+G37+I37)+1)</f>
        <v>12</v>
      </c>
      <c r="K37" s="116" t="str">
        <f>IF((RANK(J37,J37:J43,0)&lt;=1),"1","0")</f>
        <v>0</v>
      </c>
      <c r="L37" s="117">
        <f aca="true" t="shared" si="8" ref="L37:L43">B20/((D20+A37+C37+E37+G37+I37+K37)+1)</f>
        <v>12</v>
      </c>
      <c r="M37" s="116" t="str">
        <f>IF((RANK(L37,L37:L43,0)&lt;=1),"1","0")</f>
        <v>1</v>
      </c>
      <c r="N37" s="39">
        <f>SUM(IF(G18=1,A37*1,"0"),IF(G18=2,A37+C37,"0"),IF(G18=3,A37+C37+E37,"0"),IF(G18=4,A37+C37+E37+G37,"0"),IF(G18=5,A37+C37+E37+G37+I37,"0"),IF(G18=6,A37+C37+E37+G37+I37+K37,"0"),IF(G18=7,A37+C37+E37+G37+I37+K37+M37,"0"))</f>
        <v>1</v>
      </c>
      <c r="O37" s="13"/>
      <c r="P37" s="2"/>
      <c r="Q37" s="2"/>
      <c r="R37" s="2"/>
      <c r="S37" s="2"/>
      <c r="T37" s="2"/>
      <c r="U37" s="2"/>
      <c r="V37" s="2"/>
      <c r="W37" s="2"/>
    </row>
    <row r="38" spans="1:23" ht="12.75" customHeight="1" hidden="1">
      <c r="A38" s="52" t="str">
        <f>IF((RANK(E21,E20:E26,0)&lt;=1),"1","0")</f>
        <v>1</v>
      </c>
      <c r="B38" s="42">
        <f t="shared" si="3"/>
        <v>16</v>
      </c>
      <c r="C38" s="41" t="str">
        <f>IF((RANK(B38,B37:B43,0)&lt;=1),"1","0")</f>
        <v>0</v>
      </c>
      <c r="D38" s="42">
        <f t="shared" si="4"/>
        <v>16</v>
      </c>
      <c r="E38" s="41" t="str">
        <f>IF((RANK(D38,D37:D43,0)&lt;=1),"1","0")</f>
        <v>1</v>
      </c>
      <c r="F38" s="42">
        <f t="shared" si="5"/>
        <v>14</v>
      </c>
      <c r="G38" s="53" t="str">
        <f>IF((RANK(F38,F37:F43,0)&lt;=1),"1","0")</f>
        <v>0</v>
      </c>
      <c r="H38" s="49">
        <f t="shared" si="6"/>
        <v>14</v>
      </c>
      <c r="I38" s="116" t="str">
        <f>IF((RANK(H38,H37:H43,0)&lt;=1),"1","0")</f>
        <v>1</v>
      </c>
      <c r="J38" s="117">
        <f t="shared" si="7"/>
        <v>12</v>
      </c>
      <c r="K38" s="116" t="str">
        <f>IF((RANK(J38,J37:J43,0)&lt;=1),"1","0")</f>
        <v>0</v>
      </c>
      <c r="L38" s="117">
        <f t="shared" si="8"/>
        <v>12</v>
      </c>
      <c r="M38" s="116" t="str">
        <f>IF((RANK(L38,L37:L43,0)&lt;=1),"1","0")</f>
        <v>1</v>
      </c>
      <c r="N38" s="39">
        <f>SUM(IF(G18=1,A38*1,"0"),IF(G18=2,A38+C38,"0"),IF(G18=3,A38+C38+E38,"0"),IF(G18=4,A38+C38+E38+G38,"0"),IF(G18=5,A38+C38+E38+G38+I38,"0"),IF(G18=6,A38+C38+E38+G38+I38+K38,"0"),IF(G18=7,A38+C38+E38+G38+I38+K38+M38,"0"))</f>
        <v>1</v>
      </c>
      <c r="O38" s="13"/>
      <c r="P38" s="2"/>
      <c r="Q38" s="2"/>
      <c r="R38" s="2"/>
      <c r="S38" s="2"/>
      <c r="T38" s="2"/>
      <c r="U38" s="2"/>
      <c r="V38" s="2"/>
      <c r="W38" s="2"/>
    </row>
    <row r="39" spans="1:23" ht="12.75" customHeight="1" hidden="1">
      <c r="A39" s="52" t="str">
        <f>IF((RANK(E22,E20:E26,0)&lt;=1),"1","0")</f>
        <v>0</v>
      </c>
      <c r="B39" s="42">
        <f t="shared" si="3"/>
        <v>0</v>
      </c>
      <c r="C39" s="41" t="str">
        <f>IF((RANK(B39,B37:B43,0)&lt;=1),"1","0")</f>
        <v>0</v>
      </c>
      <c r="D39" s="42">
        <f t="shared" si="4"/>
        <v>0</v>
      </c>
      <c r="E39" s="41" t="str">
        <f>IF((RANK(D39,D37:D43,0)&lt;=1),"1","0")</f>
        <v>0</v>
      </c>
      <c r="F39" s="42">
        <f t="shared" si="5"/>
        <v>0</v>
      </c>
      <c r="G39" s="53" t="str">
        <f>IF((RANK(F39,F37:F43,0)&lt;=1),"1","0")</f>
        <v>0</v>
      </c>
      <c r="H39" s="49">
        <f t="shared" si="6"/>
        <v>0</v>
      </c>
      <c r="I39" s="116" t="str">
        <f>IF((RANK(H39,H37:H43,0)&lt;=1),"1","0")</f>
        <v>0</v>
      </c>
      <c r="J39" s="117">
        <f t="shared" si="7"/>
        <v>0</v>
      </c>
      <c r="K39" s="116" t="str">
        <f>IF((RANK(J39,J37:J43,0)&lt;=1),"1","0")</f>
        <v>0</v>
      </c>
      <c r="L39" s="117">
        <f t="shared" si="8"/>
        <v>0</v>
      </c>
      <c r="M39" s="116" t="str">
        <f>IF((RANK(L39,L37:L43,0)&lt;=1),"1","0")</f>
        <v>0</v>
      </c>
      <c r="N39" s="39">
        <f>SUM(IF(G18=1,A39*1,"0"),IF(G18=2,A39+C39,"0"),IF(G18=3,A39+C39+E39,"0"),IF(G18=4,A39+C39+E39+G39,"0"),IF(G18=5,A39+C39+E39+G39+I39,"0"),IF(G18=6,A39+C39+E39+G39+I39+K39,"0"),IF(G18=7,A39+C39+E39+G39+I39+K39+M39,"0"))</f>
        <v>0</v>
      </c>
      <c r="O39" s="13"/>
      <c r="P39" s="2"/>
      <c r="Q39" s="2"/>
      <c r="R39" s="2"/>
      <c r="S39" s="2"/>
      <c r="T39" s="2"/>
      <c r="U39" s="2"/>
      <c r="V39" s="2"/>
      <c r="W39" s="2"/>
    </row>
    <row r="40" spans="1:23" ht="12.75" customHeight="1" hidden="1">
      <c r="A40" s="52" t="str">
        <f>IF((RANK(E23,E20:E26,0)&lt;=1),"1","0")</f>
        <v>0</v>
      </c>
      <c r="B40" s="42">
        <f t="shared" si="3"/>
        <v>13</v>
      </c>
      <c r="C40" s="41" t="str">
        <f>IF((RANK(B40,B37:B43,0)&lt;=1),"1","0")</f>
        <v>0</v>
      </c>
      <c r="D40" s="42">
        <f t="shared" si="4"/>
        <v>13</v>
      </c>
      <c r="E40" s="41" t="str">
        <f>IF((RANK(D40,D37:D43,0)&lt;=1),"1","0")</f>
        <v>0</v>
      </c>
      <c r="F40" s="42">
        <f t="shared" si="5"/>
        <v>13</v>
      </c>
      <c r="G40" s="53" t="str">
        <f>IF((RANK(F40,F37:F43,0)&lt;=1),"1","0")</f>
        <v>0</v>
      </c>
      <c r="H40" s="49">
        <f t="shared" si="6"/>
        <v>13</v>
      </c>
      <c r="I40" s="116" t="str">
        <f>IF((RANK(H40,H37:H43,0)&lt;=1),"1","0")</f>
        <v>0</v>
      </c>
      <c r="J40" s="117">
        <f t="shared" si="7"/>
        <v>13</v>
      </c>
      <c r="K40" s="116" t="str">
        <f>IF((RANK(J40,J37:J43,0)&lt;=1),"1","0")</f>
        <v>1</v>
      </c>
      <c r="L40" s="117">
        <f t="shared" si="8"/>
        <v>7</v>
      </c>
      <c r="M40" s="116" t="str">
        <f>IF((RANK(L40,L37:L43,0)&lt;=1),"1","0")</f>
        <v>0</v>
      </c>
      <c r="N40" s="39">
        <f>SUM(IF(G18=1,A40*1,"0"),IF(G18=2,A40+C40,"0"),IF(G18=3,A40+C40+E40,"0"),IF(G18=4,A40+C40+E40+G40,"0"),IF(G18=5,A40+C40+E40+G40+I40,"0"),IF(G18=6,A40+C40+E40+G40+I40+K40,"0"),IF(G18=7,A40+C40+E40+G40+I40+K40+M40,"0"))</f>
        <v>0</v>
      </c>
      <c r="O40" s="13"/>
      <c r="P40" s="2"/>
      <c r="Q40" s="2"/>
      <c r="R40" s="2"/>
      <c r="S40" s="2"/>
      <c r="T40" s="2"/>
      <c r="U40" s="2"/>
      <c r="V40" s="2"/>
      <c r="W40" s="2"/>
    </row>
    <row r="41" spans="1:23" ht="12.75" customHeight="1" hidden="1">
      <c r="A41" s="52" t="str">
        <f>IF((RANK(E24,E20:E26,0)&lt;=1),"1","0")</f>
        <v>0</v>
      </c>
      <c r="B41" s="42">
        <f t="shared" si="3"/>
        <v>0</v>
      </c>
      <c r="C41" s="41" t="str">
        <f>IF((RANK(B41,B37:B43,0)&lt;=1),"1","0")</f>
        <v>0</v>
      </c>
      <c r="D41" s="42">
        <f t="shared" si="4"/>
        <v>0</v>
      </c>
      <c r="E41" s="41" t="str">
        <f>IF((RANK(D41,D37:D43,0)&lt;=1),"1","0")</f>
        <v>0</v>
      </c>
      <c r="F41" s="42">
        <f t="shared" si="5"/>
        <v>0</v>
      </c>
      <c r="G41" s="53" t="str">
        <f>IF((RANK(F41,F37:F43,0)&lt;=1),"1","0")</f>
        <v>0</v>
      </c>
      <c r="H41" s="49">
        <f t="shared" si="6"/>
        <v>0</v>
      </c>
      <c r="I41" s="116" t="str">
        <f>IF((RANK(H41,H37:H43,0)&lt;=1),"1","0")</f>
        <v>0</v>
      </c>
      <c r="J41" s="117">
        <f t="shared" si="7"/>
        <v>0</v>
      </c>
      <c r="K41" s="116" t="str">
        <f>IF((RANK(J41,J37:J43,0)&lt;=1),"1","0")</f>
        <v>0</v>
      </c>
      <c r="L41" s="117">
        <f t="shared" si="8"/>
        <v>0</v>
      </c>
      <c r="M41" s="116" t="str">
        <f>IF((RANK(L41,L37:L43,0)&lt;=1),"1","0")</f>
        <v>0</v>
      </c>
      <c r="N41" s="39">
        <f>SUM(IF(G18=1,A41*1,"0"),IF(G18=2,A41+C41,"0"),IF(G18=3,A41+C41+E41,"0"),IF(G18=4,A41+C41+E41+G41,"0"),IF(G18=5,A41+C41+E41+G41+I41,"0"),IF(G18=6,A41+C41+E41+G41+I41+K41,"0"),IF(G18=7,A41+C41+E41+G41+I41+K41+M41,"0"))</f>
        <v>0</v>
      </c>
      <c r="O41" s="13"/>
      <c r="P41" s="2"/>
      <c r="Q41" s="2"/>
      <c r="R41" s="2"/>
      <c r="S41" s="2"/>
      <c r="T41" s="2"/>
      <c r="U41" s="2"/>
      <c r="V41" s="2"/>
      <c r="W41" s="2"/>
    </row>
    <row r="42" spans="1:23" ht="12.75" customHeight="1" hidden="1">
      <c r="A42" s="52" t="str">
        <f>IF((RANK(E25,E20:E26,0)&lt;=1),"1","0")</f>
        <v>0</v>
      </c>
      <c r="B42" s="42">
        <f t="shared" si="3"/>
        <v>0</v>
      </c>
      <c r="C42" s="41" t="str">
        <f>IF((RANK(B42,B37:B43,0)&lt;=1),"1","0")</f>
        <v>0</v>
      </c>
      <c r="D42" s="42">
        <f t="shared" si="4"/>
        <v>0</v>
      </c>
      <c r="E42" s="41" t="str">
        <f>IF((RANK(D42,D37:D43,0)&lt;=1),"1","0")</f>
        <v>0</v>
      </c>
      <c r="F42" s="42">
        <f t="shared" si="5"/>
        <v>0</v>
      </c>
      <c r="G42" s="53" t="str">
        <f>IF((RANK(F42,F37:F43,0)&lt;=1),"1","0")</f>
        <v>0</v>
      </c>
      <c r="H42" s="49">
        <f t="shared" si="6"/>
        <v>0</v>
      </c>
      <c r="I42" s="116" t="str">
        <f>IF((RANK(H42,H37:H43,0)&lt;=1),"1","0")</f>
        <v>0</v>
      </c>
      <c r="J42" s="117">
        <f t="shared" si="7"/>
        <v>0</v>
      </c>
      <c r="K42" s="116" t="str">
        <f>IF((RANK(J42,J37:J43,0)&lt;=1),"1","0")</f>
        <v>0</v>
      </c>
      <c r="L42" s="117">
        <f t="shared" si="8"/>
        <v>0</v>
      </c>
      <c r="M42" s="116" t="str">
        <f>IF((RANK(L42,L37:L43,0)&lt;=1),"1","0")</f>
        <v>0</v>
      </c>
      <c r="N42" s="39">
        <f>SUM(IF(G18=1,A42*1,"0"),IF(G18=2,A42+C42,"0"),IF(G18=3,A42+C42+E42,"0"),IF(G18=4,A42+C42+E42+G42,"0"),IF(G18=5,A42+C42+E42+G42+I42,"0"),IF(G18=6,A42+C42+E42+G42+I42+K42,"0"),IF(G18=7,A42+C42+E42+G42+I42+K42+M42,"0"))</f>
        <v>0</v>
      </c>
      <c r="O42" s="13"/>
      <c r="P42" s="2"/>
      <c r="Q42" s="2"/>
      <c r="R42" s="2"/>
      <c r="S42" s="2"/>
      <c r="T42" s="2"/>
      <c r="U42" s="2"/>
      <c r="V42" s="2"/>
      <c r="W42" s="2"/>
    </row>
    <row r="43" spans="1:23" ht="12.75" customHeight="1" hidden="1">
      <c r="A43" s="52" t="str">
        <f>IF((RANK(E26,E20:E26,0)&lt;=1),"1","0")</f>
        <v>0</v>
      </c>
      <c r="B43" s="42">
        <f t="shared" si="3"/>
        <v>0</v>
      </c>
      <c r="C43" s="41" t="str">
        <f>IF((RANK(B43,B37:B43,0)&lt;=1),"1","0")</f>
        <v>0</v>
      </c>
      <c r="D43" s="42">
        <f t="shared" si="4"/>
        <v>0</v>
      </c>
      <c r="E43" s="41" t="str">
        <f>IF((RANK(D43,D37:D43,0)&lt;=1),"1","0")</f>
        <v>0</v>
      </c>
      <c r="F43" s="42">
        <f t="shared" si="5"/>
        <v>0</v>
      </c>
      <c r="G43" s="53" t="str">
        <f>IF((RANK(F43,F37:F43,0)&lt;=1),"1","0")</f>
        <v>0</v>
      </c>
      <c r="H43" s="49">
        <f t="shared" si="6"/>
        <v>0</v>
      </c>
      <c r="I43" s="116" t="str">
        <f>IF((RANK(H43,H37:H43,0)&lt;=1),"1","0")</f>
        <v>0</v>
      </c>
      <c r="J43" s="117">
        <f t="shared" si="7"/>
        <v>0</v>
      </c>
      <c r="K43" s="116" t="str">
        <f>IF((RANK(J43,J37:J43,0)&lt;=1),"1","0")</f>
        <v>0</v>
      </c>
      <c r="L43" s="117">
        <f t="shared" si="8"/>
        <v>0</v>
      </c>
      <c r="M43" s="116" t="str">
        <f>IF((RANK(L43,L37:L43,0)&lt;=1),"1","0")</f>
        <v>0</v>
      </c>
      <c r="N43" s="39">
        <f>SUM(IF(G18=1,A43*1,"0"),IF(G18=2,A43+C43,"0"),IF(G18=3,A43+C43+E43,"0"),IF(G18=4,A43+C43+E43+G43,"0"),IF(G18=5,A43+C43+E43+G43+I43,"0"),IF(G18=6,A43+C43+E43+G43+I43+K43,"0"),IF(G18=7,A43+C43+E43+G43+I43+K43+M43,"0"))</f>
        <v>0</v>
      </c>
      <c r="O43" s="13"/>
      <c r="P43" s="2"/>
      <c r="Q43" s="2"/>
      <c r="R43" s="2"/>
      <c r="S43" s="2"/>
      <c r="T43" s="2"/>
      <c r="U43" s="2"/>
      <c r="V43" s="2"/>
      <c r="W43" s="2"/>
    </row>
    <row r="44" spans="1:23" ht="12.75" customHeight="1" hidden="1">
      <c r="A44" s="54">
        <f>SUM(A37:A43)</f>
        <v>0</v>
      </c>
      <c r="B44" s="13"/>
      <c r="C44" s="43">
        <f>SUM(C37:C43)</f>
        <v>0</v>
      </c>
      <c r="D44" s="13"/>
      <c r="E44" s="13"/>
      <c r="F44" s="13"/>
      <c r="G44" s="21"/>
      <c r="H44" s="13"/>
      <c r="I44" s="13"/>
      <c r="J44" s="39"/>
      <c r="K44" s="39"/>
      <c r="L44" s="39"/>
      <c r="M44" s="39"/>
      <c r="N44" s="39"/>
      <c r="O44" s="13"/>
      <c r="P44" s="2"/>
      <c r="Q44" s="2"/>
      <c r="R44" s="2"/>
      <c r="S44" s="2"/>
      <c r="T44" s="2"/>
      <c r="U44" s="2"/>
      <c r="V44" s="2"/>
      <c r="W44" s="2"/>
    </row>
    <row r="45" spans="1:23" ht="48" customHeight="1" thickBot="1">
      <c r="A45" s="145" t="s">
        <v>31</v>
      </c>
      <c r="B45" s="146"/>
      <c r="C45" s="146"/>
      <c r="D45" s="146"/>
      <c r="E45" s="146"/>
      <c r="F45" s="146"/>
      <c r="G45" s="147"/>
      <c r="H45" s="13"/>
      <c r="I45" s="13"/>
      <c r="J45" s="39"/>
      <c r="K45" s="39"/>
      <c r="L45" s="39"/>
      <c r="M45" s="39"/>
      <c r="N45" s="39"/>
      <c r="O45" s="13"/>
      <c r="P45" s="2"/>
      <c r="Q45" s="2"/>
      <c r="R45" s="2"/>
      <c r="S45" s="2"/>
      <c r="T45" s="2"/>
      <c r="U45" s="2"/>
      <c r="V45" s="2"/>
      <c r="W45" s="2"/>
    </row>
    <row r="46" spans="1:23" ht="12.75" customHeight="1">
      <c r="A46" s="2"/>
      <c r="B46" s="2"/>
      <c r="C46" s="2"/>
      <c r="D46" s="2"/>
      <c r="E46" s="2"/>
      <c r="F46" s="2"/>
      <c r="G46" s="2"/>
      <c r="H46" s="2"/>
      <c r="I46" s="2"/>
      <c r="J46" s="7"/>
      <c r="K46" s="7"/>
      <c r="L46" s="7"/>
      <c r="M46" s="7"/>
      <c r="N46" s="7"/>
      <c r="O46" s="2"/>
      <c r="P46" s="2"/>
      <c r="Q46" s="2"/>
      <c r="R46" s="2"/>
      <c r="S46" s="2"/>
      <c r="T46" s="2"/>
      <c r="U46" s="2"/>
      <c r="V46" s="2"/>
      <c r="W46" s="2"/>
    </row>
    <row r="47" spans="1:23" ht="12.75" customHeight="1">
      <c r="A47" s="2"/>
      <c r="B47" s="2"/>
      <c r="C47" s="2"/>
      <c r="D47" s="2"/>
      <c r="E47" s="2"/>
      <c r="F47" s="2"/>
      <c r="G47" s="2"/>
      <c r="H47" s="2"/>
      <c r="I47" s="2"/>
      <c r="J47" s="7"/>
      <c r="K47" s="7"/>
      <c r="L47" s="7"/>
      <c r="M47" s="7"/>
      <c r="N47" s="7"/>
      <c r="O47" s="2"/>
      <c r="P47" s="2"/>
      <c r="Q47" s="2"/>
      <c r="R47" s="2"/>
      <c r="S47" s="2"/>
      <c r="T47" s="2"/>
      <c r="U47" s="2"/>
      <c r="V47" s="2"/>
      <c r="W47" s="2"/>
    </row>
    <row r="48" spans="1:23" ht="15.75">
      <c r="A48" s="2"/>
      <c r="B48" s="2"/>
      <c r="C48" s="2"/>
      <c r="D48" s="2"/>
      <c r="E48" s="2"/>
      <c r="F48" s="2"/>
      <c r="G48" s="2"/>
      <c r="H48" s="2"/>
      <c r="I48" s="2"/>
      <c r="J48" s="7"/>
      <c r="K48" s="7"/>
      <c r="L48" s="7"/>
      <c r="M48" s="7"/>
      <c r="N48" s="7"/>
      <c r="O48" s="2"/>
      <c r="P48" s="2"/>
      <c r="Q48" s="2"/>
      <c r="R48" s="2"/>
      <c r="S48" s="2"/>
      <c r="T48" s="2"/>
      <c r="U48" s="2"/>
      <c r="V48" s="2"/>
      <c r="W48" s="2"/>
    </row>
    <row r="49" spans="1:15" ht="15.75">
      <c r="A49" s="2"/>
      <c r="B49" s="2"/>
      <c r="C49" s="2"/>
      <c r="D49" s="2"/>
      <c r="E49" s="2"/>
      <c r="F49" s="2"/>
      <c r="G49" s="2"/>
      <c r="H49" s="2"/>
      <c r="I49" s="2"/>
      <c r="J49" s="7"/>
      <c r="K49" s="7"/>
      <c r="L49" s="7"/>
      <c r="M49" s="7"/>
      <c r="N49" s="7"/>
      <c r="O49" s="2"/>
    </row>
    <row r="50" spans="1:15" ht="12.75">
      <c r="A50" s="2"/>
      <c r="B50" s="2"/>
      <c r="C50" s="2"/>
      <c r="D50" s="2"/>
      <c r="E50" s="2"/>
      <c r="F50" s="2"/>
      <c r="G50" s="2"/>
      <c r="H50" s="2"/>
      <c r="I50" s="2"/>
      <c r="J50" s="2"/>
      <c r="K50" s="2"/>
      <c r="L50" s="2"/>
      <c r="M50" s="2"/>
      <c r="N50" s="2"/>
      <c r="O50" s="2"/>
    </row>
    <row r="51" spans="1:15" ht="12.75">
      <c r="A51" s="2"/>
      <c r="B51" s="2"/>
      <c r="C51" s="2"/>
      <c r="D51" s="2"/>
      <c r="E51" s="2"/>
      <c r="F51" s="2"/>
      <c r="G51" s="2"/>
      <c r="H51" s="2"/>
      <c r="I51" s="2"/>
      <c r="J51" s="2"/>
      <c r="K51" s="2"/>
      <c r="L51" s="2"/>
      <c r="M51" s="2"/>
      <c r="N51" s="2"/>
      <c r="O51" s="2"/>
    </row>
    <row r="52" ht="12.75">
      <c r="B52" s="1"/>
    </row>
  </sheetData>
  <sheetProtection password="CC69" sheet="1" selectLockedCells="1" pivotTables="0"/>
  <mergeCells count="27">
    <mergeCell ref="I11:J11"/>
    <mergeCell ref="M11:O15"/>
    <mergeCell ref="A11:B11"/>
    <mergeCell ref="E11:G16"/>
    <mergeCell ref="A45:G45"/>
    <mergeCell ref="A1:G1"/>
    <mergeCell ref="A2:G2"/>
    <mergeCell ref="B17:D18"/>
    <mergeCell ref="E3:G5"/>
    <mergeCell ref="E7:G9"/>
    <mergeCell ref="I1:O1"/>
    <mergeCell ref="I2:O2"/>
    <mergeCell ref="M3:O5"/>
    <mergeCell ref="I6:J6"/>
    <mergeCell ref="A8:B8"/>
    <mergeCell ref="M7:O9"/>
    <mergeCell ref="I8:J8"/>
    <mergeCell ref="A6:B6"/>
    <mergeCell ref="B29:F33"/>
    <mergeCell ref="O27:O30"/>
    <mergeCell ref="G27:G31"/>
    <mergeCell ref="J17:L18"/>
    <mergeCell ref="J29:N33"/>
    <mergeCell ref="M17:O17"/>
    <mergeCell ref="M18:N18"/>
    <mergeCell ref="E18:F18"/>
    <mergeCell ref="E17:G17"/>
  </mergeCells>
  <conditionalFormatting sqref="G27:G31">
    <cfRule type="expression" priority="1" dxfId="0" stopIfTrue="1">
      <formula>ISERROR($G$27)</formula>
    </cfRule>
  </conditionalFormatting>
  <conditionalFormatting sqref="O27:O30">
    <cfRule type="expression" priority="2" dxfId="0" stopIfTrue="1">
      <formula>ISERROR($O$27)</formula>
    </cfRule>
  </conditionalFormatting>
  <printOptions horizontalCentered="1" verticalCentered="1"/>
  <pageMargins left="0.15748031496062992" right="0.15748031496062992" top="0.5511811023622047" bottom="0.5118110236220472" header="0.5118110236220472" footer="0.5118110236220472"/>
  <pageSetup horizontalDpi="600" verticalDpi="600" orientation="landscape" paperSize="9" scale="62"/>
  <headerFooter alignWithMargins="0">
    <oddFooter>&amp;L&amp;"Futura Lt BT,Light"FO Communication&amp;R&amp;"Futura Lt BT,Light"Attribution des sièges selon la règle de la  répresentation proportionnelle</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V-Ann</dc:creator>
  <cp:keywords/>
  <dc:description/>
  <cp:lastModifiedBy>Microsoft Office User</cp:lastModifiedBy>
  <cp:lastPrinted>2007-11-19T09:13:30Z</cp:lastPrinted>
  <dcterms:created xsi:type="dcterms:W3CDTF">2007-11-13T09:20:26Z</dcterms:created>
  <dcterms:modified xsi:type="dcterms:W3CDTF">2023-01-07T12:17:14Z</dcterms:modified>
  <cp:category/>
  <cp:version/>
  <cp:contentType/>
  <cp:contentStatus/>
</cp:coreProperties>
</file>